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chark\Southern Iowa Mental Health Center\SIMHC - Documents\SIMHC User Folders\CSCHARK\National Health Service Corp\"/>
    </mc:Choice>
  </mc:AlternateContent>
  <xr:revisionPtr revIDLastSave="0" documentId="8_{9862AB3B-7171-4326-9ADB-622F4250B30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is Count Table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4" i="1" l="1"/>
  <c r="T14" i="1"/>
  <c r="S14" i="1"/>
  <c r="Q14" i="1"/>
  <c r="O14" i="1"/>
  <c r="M14" i="1"/>
  <c r="K14" i="1"/>
  <c r="I14" i="1"/>
  <c r="G14" i="1"/>
  <c r="E14" i="1"/>
  <c r="C14" i="1"/>
  <c r="T13" i="1"/>
  <c r="S13" i="1"/>
  <c r="Q13" i="1"/>
  <c r="O13" i="1"/>
  <c r="M13" i="1"/>
  <c r="K13" i="1"/>
  <c r="I13" i="1"/>
  <c r="G13" i="1"/>
  <c r="E13" i="1"/>
  <c r="C13" i="1"/>
  <c r="T12" i="1"/>
  <c r="S12" i="1"/>
  <c r="Q12" i="1"/>
  <c r="O12" i="1"/>
  <c r="M12" i="1"/>
  <c r="K12" i="1"/>
  <c r="I12" i="1"/>
  <c r="G12" i="1"/>
  <c r="E12" i="1"/>
  <c r="C12" i="1"/>
  <c r="T11" i="1"/>
  <c r="S11" i="1"/>
  <c r="Q11" i="1"/>
  <c r="O11" i="1"/>
  <c r="M11" i="1"/>
  <c r="K11" i="1"/>
  <c r="I11" i="1"/>
  <c r="G11" i="1"/>
  <c r="E11" i="1"/>
  <c r="C11" i="1"/>
  <c r="T10" i="1"/>
  <c r="S10" i="1"/>
  <c r="Q10" i="1"/>
  <c r="O10" i="1"/>
  <c r="M10" i="1"/>
  <c r="K10" i="1"/>
  <c r="I10" i="1"/>
  <c r="G10" i="1"/>
  <c r="E10" i="1"/>
  <c r="C10" i="1"/>
  <c r="T9" i="1"/>
  <c r="S9" i="1"/>
  <c r="Q9" i="1"/>
  <c r="O9" i="1"/>
  <c r="M9" i="1"/>
  <c r="K9" i="1"/>
  <c r="I9" i="1"/>
  <c r="G9" i="1"/>
  <c r="E9" i="1"/>
  <c r="C9" i="1"/>
  <c r="T8" i="1"/>
  <c r="S8" i="1"/>
  <c r="Q8" i="1"/>
  <c r="O8" i="1"/>
  <c r="M8" i="1"/>
  <c r="K8" i="1"/>
  <c r="I8" i="1"/>
  <c r="G8" i="1"/>
  <c r="E8" i="1"/>
  <c r="C8" i="1"/>
  <c r="T7" i="1"/>
  <c r="S7" i="1"/>
  <c r="Q7" i="1"/>
  <c r="O7" i="1"/>
  <c r="M7" i="1"/>
  <c r="K7" i="1"/>
  <c r="I7" i="1"/>
  <c r="G7" i="1"/>
  <c r="E7" i="1"/>
  <c r="C7" i="1"/>
  <c r="T6" i="1"/>
  <c r="S6" i="1"/>
  <c r="Q6" i="1"/>
  <c r="O6" i="1"/>
  <c r="M6" i="1"/>
  <c r="K6" i="1"/>
  <c r="I6" i="1"/>
  <c r="G6" i="1"/>
  <c r="E6" i="1"/>
  <c r="C6" i="1"/>
</calcChain>
</file>

<file path=xl/sharedStrings.xml><?xml version="1.0" encoding="utf-8"?>
<sst xmlns="http://schemas.openxmlformats.org/spreadsheetml/2006/main" count="6" uniqueCount="6">
  <si>
    <t>Poverty Level</t>
  </si>
  <si>
    <t>&gt;200%</t>
  </si>
  <si>
    <t>Family Size:</t>
  </si>
  <si>
    <t>Discount:</t>
  </si>
  <si>
    <t>For each additional person, add:</t>
  </si>
  <si>
    <t>2024 Poverty Guidelines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</si>
</sst>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9" fontId="1" fillId="2" borderId="9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9" fontId="1" fillId="2" borderId="3" xfId="0" applyNumberFormat="1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9" fontId="1" fillId="3" borderId="5" xfId="0" applyNumberFormat="1" applyFont="1" applyFill="1" applyBorder="1" applyAlignment="1">
      <alignment horizontal="center" vertical="center" wrapText="1"/>
    </xf>
    <xf numFmtId="9" fontId="1" fillId="3" borderId="6" xfId="0" applyNumberFormat="1" applyFont="1" applyFill="1" applyBorder="1" applyAlignment="1">
      <alignment horizontal="center" vertical="center" wrapText="1"/>
    </xf>
    <xf numFmtId="9" fontId="1" fillId="3" borderId="7" xfId="0" applyNumberFormat="1" applyFont="1" applyFill="1" applyBorder="1" applyAlignment="1">
      <alignment horizontal="center" vertical="center" wrapText="1"/>
    </xf>
    <xf numFmtId="9" fontId="1" fillId="2" borderId="10" xfId="0" applyNumberFormat="1" applyFont="1" applyFill="1" applyBorder="1" applyAlignment="1">
      <alignment horizontal="center" vertical="center" wrapText="1"/>
    </xf>
    <xf numFmtId="9" fontId="1" fillId="2" borderId="11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"/>
  <sheetViews>
    <sheetView tabSelected="1" workbookViewId="0">
      <selection activeCell="E24" sqref="E24"/>
    </sheetView>
  </sheetViews>
  <sheetFormatPr defaultRowHeight="14.4" x14ac:dyDescent="0.3"/>
  <cols>
    <col min="2" max="2" width="13.6640625" customWidth="1"/>
    <col min="3" max="3" width="6.44140625" customWidth="1"/>
    <col min="4" max="4" width="4.6640625" customWidth="1"/>
    <col min="6" max="6" width="4.33203125" customWidth="1"/>
    <col min="8" max="8" width="5.5546875" customWidth="1"/>
    <col min="10" max="10" width="3.6640625" customWidth="1"/>
    <col min="11" max="11" width="7.88671875" customWidth="1"/>
    <col min="12" max="12" width="4.88671875" customWidth="1"/>
    <col min="13" max="13" width="6.5546875" customWidth="1"/>
    <col min="14" max="14" width="5.44140625" customWidth="1"/>
    <col min="16" max="16" width="5.88671875" customWidth="1"/>
    <col min="18" max="18" width="5.6640625" customWidth="1"/>
    <col min="19" max="19" width="12.33203125" customWidth="1"/>
    <col min="20" max="20" width="11" customWidth="1"/>
    <col min="21" max="21" width="13.5546875" customWidth="1"/>
  </cols>
  <sheetData>
    <row r="1" spans="1:21" x14ac:dyDescent="0.3">
      <c r="A1" t="s">
        <v>5</v>
      </c>
    </row>
    <row r="3" spans="1:21" ht="20.399999999999999" x14ac:dyDescent="0.3">
      <c r="A3" s="1" t="s">
        <v>0</v>
      </c>
      <c r="B3" s="2">
        <v>1</v>
      </c>
      <c r="C3" s="12">
        <v>1.1000000000000001</v>
      </c>
      <c r="D3" s="13"/>
      <c r="E3" s="12">
        <v>1.2</v>
      </c>
      <c r="F3" s="13"/>
      <c r="G3" s="12">
        <v>1.3</v>
      </c>
      <c r="H3" s="13"/>
      <c r="I3" s="12">
        <v>1.4</v>
      </c>
      <c r="J3" s="13"/>
      <c r="K3" s="12">
        <v>1.5</v>
      </c>
      <c r="L3" s="13"/>
      <c r="M3" s="12">
        <v>1.6</v>
      </c>
      <c r="N3" s="13"/>
      <c r="O3" s="12">
        <v>1.7</v>
      </c>
      <c r="P3" s="13"/>
      <c r="Q3" s="12">
        <v>1.8</v>
      </c>
      <c r="R3" s="13"/>
      <c r="S3" s="3">
        <v>1.9</v>
      </c>
      <c r="T3" s="3">
        <v>2</v>
      </c>
      <c r="U3" s="1" t="s">
        <v>1</v>
      </c>
    </row>
    <row r="4" spans="1:21" x14ac:dyDescent="0.3">
      <c r="A4" s="14" t="s">
        <v>2</v>
      </c>
      <c r="B4" s="16" t="s">
        <v>3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8"/>
    </row>
    <row r="5" spans="1:21" x14ac:dyDescent="0.3">
      <c r="A5" s="15"/>
      <c r="B5" s="4">
        <v>1</v>
      </c>
      <c r="C5" s="19">
        <v>1</v>
      </c>
      <c r="D5" s="20"/>
      <c r="E5" s="19">
        <v>0.9</v>
      </c>
      <c r="F5" s="20"/>
      <c r="G5" s="19">
        <v>0.8</v>
      </c>
      <c r="H5" s="20"/>
      <c r="I5" s="19">
        <v>0.7</v>
      </c>
      <c r="J5" s="20"/>
      <c r="K5" s="19">
        <v>0.6</v>
      </c>
      <c r="L5" s="20"/>
      <c r="M5" s="19">
        <v>0.5</v>
      </c>
      <c r="N5" s="20"/>
      <c r="O5" s="19">
        <v>0.4</v>
      </c>
      <c r="P5" s="20"/>
      <c r="Q5" s="19">
        <v>0.3</v>
      </c>
      <c r="R5" s="20"/>
      <c r="S5" s="4">
        <v>0.2</v>
      </c>
      <c r="T5" s="4">
        <v>0.1</v>
      </c>
      <c r="U5" s="4">
        <v>0</v>
      </c>
    </row>
    <row r="6" spans="1:21" ht="15" customHeight="1" x14ac:dyDescent="0.3">
      <c r="A6" s="5">
        <v>1</v>
      </c>
      <c r="B6" s="6">
        <v>15060</v>
      </c>
      <c r="C6" s="21">
        <f>SUM(B6*1.1)</f>
        <v>16566</v>
      </c>
      <c r="D6" s="21"/>
      <c r="E6" s="21">
        <f>SUM(B6*1.2)</f>
        <v>18072</v>
      </c>
      <c r="F6" s="21"/>
      <c r="G6" s="21">
        <f>SUM(B6*1.3)</f>
        <v>19578</v>
      </c>
      <c r="H6" s="21"/>
      <c r="I6" s="21">
        <f>SUM(B6*1.4)</f>
        <v>21084</v>
      </c>
      <c r="J6" s="21"/>
      <c r="K6" s="21">
        <f>SUM(B6*1.5)</f>
        <v>22590</v>
      </c>
      <c r="L6" s="21"/>
      <c r="M6" s="21">
        <f>SUM(B6*1.6)</f>
        <v>24096</v>
      </c>
      <c r="N6" s="21"/>
      <c r="O6" s="21">
        <f>SUM(B6*1.7)</f>
        <v>25602</v>
      </c>
      <c r="P6" s="21"/>
      <c r="Q6" s="21">
        <f>SUM(B6*1.8)</f>
        <v>27108</v>
      </c>
      <c r="R6" s="21"/>
      <c r="S6" s="6">
        <f>SUM(B6*1.9)</f>
        <v>28614</v>
      </c>
      <c r="T6" s="6">
        <f>SUM(B6*2)</f>
        <v>30120</v>
      </c>
      <c r="U6" s="6">
        <v>23541</v>
      </c>
    </row>
    <row r="7" spans="1:21" ht="15" customHeight="1" x14ac:dyDescent="0.3">
      <c r="A7" s="7">
        <v>2</v>
      </c>
      <c r="B7" s="8">
        <v>20440</v>
      </c>
      <c r="C7" s="21">
        <f t="shared" ref="C7:C14" si="0">SUM(B7*1.1)</f>
        <v>22484</v>
      </c>
      <c r="D7" s="21"/>
      <c r="E7" s="21">
        <f t="shared" ref="E7:E14" si="1">SUM(B7*1.2)</f>
        <v>24528</v>
      </c>
      <c r="F7" s="21"/>
      <c r="G7" s="21">
        <f t="shared" ref="G7:G14" si="2">SUM(B7*1.3)</f>
        <v>26572</v>
      </c>
      <c r="H7" s="21"/>
      <c r="I7" s="21">
        <f t="shared" ref="I7:I14" si="3">SUM(B7*1.4)</f>
        <v>28616</v>
      </c>
      <c r="J7" s="21"/>
      <c r="K7" s="21">
        <f t="shared" ref="K7:K14" si="4">SUM(B7*1.5)</f>
        <v>30660</v>
      </c>
      <c r="L7" s="21"/>
      <c r="M7" s="21">
        <f t="shared" ref="M7:M14" si="5">SUM(B7*1.6)</f>
        <v>32704</v>
      </c>
      <c r="N7" s="21"/>
      <c r="O7" s="21">
        <f t="shared" ref="O7:O14" si="6">SUM(B7*1.7)</f>
        <v>34748</v>
      </c>
      <c r="P7" s="21"/>
      <c r="Q7" s="21">
        <f t="shared" ref="Q7:Q14" si="7">SUM(B7*1.8)</f>
        <v>36792</v>
      </c>
      <c r="R7" s="21"/>
      <c r="S7" s="6">
        <f t="shared" ref="S7:S14" si="8">SUM(B7*1.9)</f>
        <v>38836</v>
      </c>
      <c r="T7" s="6">
        <f t="shared" ref="T7:U14" si="9">SUM(B7*2)</f>
        <v>40880</v>
      </c>
      <c r="U7" s="9">
        <v>31861</v>
      </c>
    </row>
    <row r="8" spans="1:21" ht="15" customHeight="1" x14ac:dyDescent="0.3">
      <c r="A8" s="7">
        <v>3</v>
      </c>
      <c r="B8" s="10">
        <v>25820</v>
      </c>
      <c r="C8" s="21">
        <f t="shared" si="0"/>
        <v>28402.000000000004</v>
      </c>
      <c r="D8" s="21"/>
      <c r="E8" s="21">
        <f t="shared" si="1"/>
        <v>30984</v>
      </c>
      <c r="F8" s="21"/>
      <c r="G8" s="21">
        <f t="shared" si="2"/>
        <v>33566</v>
      </c>
      <c r="H8" s="21"/>
      <c r="I8" s="21">
        <f t="shared" si="3"/>
        <v>36148</v>
      </c>
      <c r="J8" s="21"/>
      <c r="K8" s="21">
        <f t="shared" si="4"/>
        <v>38730</v>
      </c>
      <c r="L8" s="21"/>
      <c r="M8" s="21">
        <f t="shared" si="5"/>
        <v>41312</v>
      </c>
      <c r="N8" s="21"/>
      <c r="O8" s="21">
        <f t="shared" si="6"/>
        <v>43894</v>
      </c>
      <c r="P8" s="21"/>
      <c r="Q8" s="21">
        <f t="shared" si="7"/>
        <v>46476</v>
      </c>
      <c r="R8" s="21"/>
      <c r="S8" s="6">
        <f t="shared" si="8"/>
        <v>49058</v>
      </c>
      <c r="T8" s="6">
        <f t="shared" si="9"/>
        <v>51640</v>
      </c>
      <c r="U8" s="11">
        <v>40181</v>
      </c>
    </row>
    <row r="9" spans="1:21" ht="15" customHeight="1" x14ac:dyDescent="0.3">
      <c r="A9" s="7">
        <v>4</v>
      </c>
      <c r="B9" s="10">
        <v>31200</v>
      </c>
      <c r="C9" s="21">
        <f t="shared" si="0"/>
        <v>34320</v>
      </c>
      <c r="D9" s="21"/>
      <c r="E9" s="21">
        <f t="shared" si="1"/>
        <v>37440</v>
      </c>
      <c r="F9" s="21"/>
      <c r="G9" s="21">
        <f t="shared" si="2"/>
        <v>40560</v>
      </c>
      <c r="H9" s="21"/>
      <c r="I9" s="21">
        <f t="shared" si="3"/>
        <v>43680</v>
      </c>
      <c r="J9" s="21"/>
      <c r="K9" s="21">
        <f t="shared" si="4"/>
        <v>46800</v>
      </c>
      <c r="L9" s="21"/>
      <c r="M9" s="21">
        <f t="shared" si="5"/>
        <v>49920</v>
      </c>
      <c r="N9" s="21"/>
      <c r="O9" s="21">
        <f t="shared" si="6"/>
        <v>53040</v>
      </c>
      <c r="P9" s="21"/>
      <c r="Q9" s="21">
        <f t="shared" si="7"/>
        <v>56160</v>
      </c>
      <c r="R9" s="21"/>
      <c r="S9" s="6">
        <f t="shared" si="8"/>
        <v>59280</v>
      </c>
      <c r="T9" s="6">
        <f t="shared" si="9"/>
        <v>62400</v>
      </c>
      <c r="U9" s="11">
        <v>48501</v>
      </c>
    </row>
    <row r="10" spans="1:21" ht="15" customHeight="1" x14ac:dyDescent="0.3">
      <c r="A10" s="7">
        <v>5</v>
      </c>
      <c r="B10" s="10">
        <v>36580</v>
      </c>
      <c r="C10" s="21">
        <f t="shared" si="0"/>
        <v>40238</v>
      </c>
      <c r="D10" s="21"/>
      <c r="E10" s="21">
        <f t="shared" si="1"/>
        <v>43896</v>
      </c>
      <c r="F10" s="21"/>
      <c r="G10" s="21">
        <f t="shared" si="2"/>
        <v>47554</v>
      </c>
      <c r="H10" s="21"/>
      <c r="I10" s="21">
        <f t="shared" si="3"/>
        <v>51212</v>
      </c>
      <c r="J10" s="21"/>
      <c r="K10" s="21">
        <f t="shared" si="4"/>
        <v>54870</v>
      </c>
      <c r="L10" s="21"/>
      <c r="M10" s="21">
        <f t="shared" si="5"/>
        <v>58528</v>
      </c>
      <c r="N10" s="21"/>
      <c r="O10" s="21">
        <f t="shared" si="6"/>
        <v>62186</v>
      </c>
      <c r="P10" s="21"/>
      <c r="Q10" s="21">
        <f t="shared" si="7"/>
        <v>65844</v>
      </c>
      <c r="R10" s="21"/>
      <c r="S10" s="6">
        <f t="shared" si="8"/>
        <v>69502</v>
      </c>
      <c r="T10" s="6">
        <f t="shared" si="9"/>
        <v>73160</v>
      </c>
      <c r="U10" s="11">
        <v>56821</v>
      </c>
    </row>
    <row r="11" spans="1:21" ht="15" customHeight="1" x14ac:dyDescent="0.3">
      <c r="A11" s="7">
        <v>6</v>
      </c>
      <c r="B11" s="10">
        <v>41960</v>
      </c>
      <c r="C11" s="21">
        <f t="shared" si="0"/>
        <v>46156.000000000007</v>
      </c>
      <c r="D11" s="21"/>
      <c r="E11" s="21">
        <f t="shared" si="1"/>
        <v>50352</v>
      </c>
      <c r="F11" s="21"/>
      <c r="G11" s="21">
        <f t="shared" si="2"/>
        <v>54548</v>
      </c>
      <c r="H11" s="21"/>
      <c r="I11" s="21">
        <f t="shared" si="3"/>
        <v>58743.999999999993</v>
      </c>
      <c r="J11" s="21"/>
      <c r="K11" s="21">
        <f t="shared" si="4"/>
        <v>62940</v>
      </c>
      <c r="L11" s="21"/>
      <c r="M11" s="21">
        <f t="shared" si="5"/>
        <v>67136</v>
      </c>
      <c r="N11" s="21"/>
      <c r="O11" s="21">
        <f t="shared" si="6"/>
        <v>71332</v>
      </c>
      <c r="P11" s="21"/>
      <c r="Q11" s="21">
        <f t="shared" si="7"/>
        <v>75528</v>
      </c>
      <c r="R11" s="21"/>
      <c r="S11" s="6">
        <f t="shared" si="8"/>
        <v>79724</v>
      </c>
      <c r="T11" s="6">
        <f t="shared" si="9"/>
        <v>83920</v>
      </c>
      <c r="U11" s="11">
        <v>65141</v>
      </c>
    </row>
    <row r="12" spans="1:21" ht="15" customHeight="1" x14ac:dyDescent="0.3">
      <c r="A12" s="7">
        <v>7</v>
      </c>
      <c r="B12" s="10">
        <v>47340</v>
      </c>
      <c r="C12" s="21">
        <f t="shared" si="0"/>
        <v>52074.000000000007</v>
      </c>
      <c r="D12" s="21"/>
      <c r="E12" s="21">
        <f t="shared" si="1"/>
        <v>56808</v>
      </c>
      <c r="F12" s="21"/>
      <c r="G12" s="21">
        <f t="shared" si="2"/>
        <v>61542</v>
      </c>
      <c r="H12" s="21"/>
      <c r="I12" s="21">
        <f t="shared" si="3"/>
        <v>66276</v>
      </c>
      <c r="J12" s="21"/>
      <c r="K12" s="21">
        <f t="shared" si="4"/>
        <v>71010</v>
      </c>
      <c r="L12" s="21"/>
      <c r="M12" s="21">
        <f t="shared" si="5"/>
        <v>75744</v>
      </c>
      <c r="N12" s="21"/>
      <c r="O12" s="21">
        <f t="shared" si="6"/>
        <v>80478</v>
      </c>
      <c r="P12" s="21"/>
      <c r="Q12" s="21">
        <f t="shared" si="7"/>
        <v>85212</v>
      </c>
      <c r="R12" s="21"/>
      <c r="S12" s="6">
        <f t="shared" si="8"/>
        <v>89946</v>
      </c>
      <c r="T12" s="6">
        <f t="shared" si="9"/>
        <v>94680</v>
      </c>
      <c r="U12" s="11">
        <v>73461</v>
      </c>
    </row>
    <row r="13" spans="1:21" ht="15" customHeight="1" x14ac:dyDescent="0.3">
      <c r="A13" s="7">
        <v>8</v>
      </c>
      <c r="B13" s="10">
        <v>52720</v>
      </c>
      <c r="C13" s="21">
        <f t="shared" si="0"/>
        <v>57992.000000000007</v>
      </c>
      <c r="D13" s="21"/>
      <c r="E13" s="21">
        <f t="shared" si="1"/>
        <v>63264</v>
      </c>
      <c r="F13" s="21"/>
      <c r="G13" s="21">
        <f t="shared" si="2"/>
        <v>68536</v>
      </c>
      <c r="H13" s="21"/>
      <c r="I13" s="21">
        <f t="shared" si="3"/>
        <v>73808</v>
      </c>
      <c r="J13" s="21"/>
      <c r="K13" s="21">
        <f t="shared" si="4"/>
        <v>79080</v>
      </c>
      <c r="L13" s="21"/>
      <c r="M13" s="21">
        <f t="shared" si="5"/>
        <v>84352</v>
      </c>
      <c r="N13" s="21"/>
      <c r="O13" s="21">
        <f t="shared" si="6"/>
        <v>89624</v>
      </c>
      <c r="P13" s="21"/>
      <c r="Q13" s="21">
        <f t="shared" si="7"/>
        <v>94896</v>
      </c>
      <c r="R13" s="21"/>
      <c r="S13" s="6">
        <f t="shared" si="8"/>
        <v>100168</v>
      </c>
      <c r="T13" s="6">
        <f t="shared" si="9"/>
        <v>105440</v>
      </c>
      <c r="U13" s="11">
        <v>81781</v>
      </c>
    </row>
    <row r="14" spans="1:21" ht="53.4" customHeight="1" x14ac:dyDescent="0.3">
      <c r="A14" s="7" t="s">
        <v>4</v>
      </c>
      <c r="B14" s="10">
        <v>5380</v>
      </c>
      <c r="C14" s="21">
        <f t="shared" si="0"/>
        <v>5918.0000000000009</v>
      </c>
      <c r="D14" s="21"/>
      <c r="E14" s="21">
        <f t="shared" si="1"/>
        <v>6456</v>
      </c>
      <c r="F14" s="21"/>
      <c r="G14" s="21">
        <f t="shared" si="2"/>
        <v>6994</v>
      </c>
      <c r="H14" s="21"/>
      <c r="I14" s="21">
        <f t="shared" si="3"/>
        <v>7531.9999999999991</v>
      </c>
      <c r="J14" s="21"/>
      <c r="K14" s="21">
        <f t="shared" si="4"/>
        <v>8070</v>
      </c>
      <c r="L14" s="21"/>
      <c r="M14" s="21">
        <f t="shared" si="5"/>
        <v>8608</v>
      </c>
      <c r="N14" s="21"/>
      <c r="O14" s="21">
        <f t="shared" si="6"/>
        <v>9146</v>
      </c>
      <c r="P14" s="21"/>
      <c r="Q14" s="21">
        <f t="shared" si="7"/>
        <v>9684</v>
      </c>
      <c r="R14" s="21"/>
      <c r="S14" s="6">
        <f t="shared" si="8"/>
        <v>10222</v>
      </c>
      <c r="T14" s="6">
        <f t="shared" si="9"/>
        <v>10760</v>
      </c>
      <c r="U14" s="6">
        <f t="shared" si="9"/>
        <v>11836.000000000002</v>
      </c>
    </row>
  </sheetData>
  <mergeCells count="90">
    <mergeCell ref="O13:P13"/>
    <mergeCell ref="Q13:R13"/>
    <mergeCell ref="C14:D14"/>
    <mergeCell ref="E14:F14"/>
    <mergeCell ref="G14:H14"/>
    <mergeCell ref="I14:J14"/>
    <mergeCell ref="K14:L14"/>
    <mergeCell ref="M14:N14"/>
    <mergeCell ref="O14:P14"/>
    <mergeCell ref="Q14:R14"/>
    <mergeCell ref="C13:D13"/>
    <mergeCell ref="E13:F13"/>
    <mergeCell ref="G13:H13"/>
    <mergeCell ref="I13:J13"/>
    <mergeCell ref="K13:L13"/>
    <mergeCell ref="M13:N13"/>
    <mergeCell ref="O11:P11"/>
    <mergeCell ref="Q11:R11"/>
    <mergeCell ref="C12:D12"/>
    <mergeCell ref="E12:F12"/>
    <mergeCell ref="G12:H12"/>
    <mergeCell ref="I12:J12"/>
    <mergeCell ref="K12:L12"/>
    <mergeCell ref="M12:N12"/>
    <mergeCell ref="O12:P12"/>
    <mergeCell ref="Q12:R12"/>
    <mergeCell ref="C11:D11"/>
    <mergeCell ref="E11:F11"/>
    <mergeCell ref="G11:H11"/>
    <mergeCell ref="I11:J11"/>
    <mergeCell ref="K11:L11"/>
    <mergeCell ref="M11:N11"/>
    <mergeCell ref="O9:P9"/>
    <mergeCell ref="Q9:R9"/>
    <mergeCell ref="C10:D10"/>
    <mergeCell ref="E10:F10"/>
    <mergeCell ref="G10:H10"/>
    <mergeCell ref="I10:J10"/>
    <mergeCell ref="K10:L10"/>
    <mergeCell ref="M10:N10"/>
    <mergeCell ref="O10:P10"/>
    <mergeCell ref="Q10:R10"/>
    <mergeCell ref="C9:D9"/>
    <mergeCell ref="E9:F9"/>
    <mergeCell ref="G9:H9"/>
    <mergeCell ref="I9:J9"/>
    <mergeCell ref="K9:L9"/>
    <mergeCell ref="M9:N9"/>
    <mergeCell ref="O7:P7"/>
    <mergeCell ref="Q7:R7"/>
    <mergeCell ref="C8:D8"/>
    <mergeCell ref="E8:F8"/>
    <mergeCell ref="G8:H8"/>
    <mergeCell ref="I8:J8"/>
    <mergeCell ref="K8:L8"/>
    <mergeCell ref="M8:N8"/>
    <mergeCell ref="O8:P8"/>
    <mergeCell ref="Q8:R8"/>
    <mergeCell ref="C7:D7"/>
    <mergeCell ref="E7:F7"/>
    <mergeCell ref="G7:H7"/>
    <mergeCell ref="I7:J7"/>
    <mergeCell ref="K7:L7"/>
    <mergeCell ref="M7:N7"/>
    <mergeCell ref="O5:P5"/>
    <mergeCell ref="Q5:R5"/>
    <mergeCell ref="C6:D6"/>
    <mergeCell ref="E6:F6"/>
    <mergeCell ref="G6:H6"/>
    <mergeCell ref="I6:J6"/>
    <mergeCell ref="K6:L6"/>
    <mergeCell ref="M6:N6"/>
    <mergeCell ref="O6:P6"/>
    <mergeCell ref="Q6:R6"/>
    <mergeCell ref="O3:P3"/>
    <mergeCell ref="Q3:R3"/>
    <mergeCell ref="A4:A5"/>
    <mergeCell ref="B4:U4"/>
    <mergeCell ref="C5:D5"/>
    <mergeCell ref="E5:F5"/>
    <mergeCell ref="G5:H5"/>
    <mergeCell ref="I5:J5"/>
    <mergeCell ref="K5:L5"/>
    <mergeCell ref="M5:N5"/>
    <mergeCell ref="C3:D3"/>
    <mergeCell ref="E3:F3"/>
    <mergeCell ref="G3:H3"/>
    <mergeCell ref="I3:J3"/>
    <mergeCell ref="K3:L3"/>
    <mergeCell ref="M3:N3"/>
  </mergeCells>
  <pageMargins left="0.25" right="0.25" top="0.75" bottom="0.75" header="0.3" footer="0.3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19" sqref="D19"/>
    </sheetView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60ca2f-d22f-46c6-a513-6c4e3dc253ee">
      <Terms xmlns="http://schemas.microsoft.com/office/infopath/2007/PartnerControls"/>
    </lcf76f155ced4ddcb4097134ff3c332f>
    <TaxCatchAll xmlns="73003b02-8963-4d87-bd3d-8a061c5fdf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BEB8502F21F2409B161D55A5DF7C95" ma:contentTypeVersion="14" ma:contentTypeDescription="Create a new document." ma:contentTypeScope="" ma:versionID="1ada9a24868c5438e7908377df50a838">
  <xsd:schema xmlns:xsd="http://www.w3.org/2001/XMLSchema" xmlns:xs="http://www.w3.org/2001/XMLSchema" xmlns:p="http://schemas.microsoft.com/office/2006/metadata/properties" xmlns:ns2="73003b02-8963-4d87-bd3d-8a061c5fdf34" xmlns:ns3="ac60ca2f-d22f-46c6-a513-6c4e3dc253ee" targetNamespace="http://schemas.microsoft.com/office/2006/metadata/properties" ma:root="true" ma:fieldsID="2ba59549fc9dc2aea180134f3c83b8e8" ns2:_="" ns3:_="">
    <xsd:import namespace="73003b02-8963-4d87-bd3d-8a061c5fdf34"/>
    <xsd:import namespace="ac60ca2f-d22f-46c6-a513-6c4e3dc253e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003b02-8963-4d87-bd3d-8a061c5fdf3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0d8e2a9-2d66-4fef-93ad-db71f42743a7}" ma:internalName="TaxCatchAll" ma:showField="CatchAllData" ma:web="73003b02-8963-4d87-bd3d-8a061c5fdf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0ca2f-d22f-46c6-a513-6c4e3dc253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e4b123b-8db8-4b2d-836f-5ad21753b1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C2A7A7-5FE6-4939-B0CD-C82E31B0FC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4ED972-2C24-47FD-8B8A-2FEA59A51BCA}">
  <ds:schemaRefs>
    <ds:schemaRef ds:uri="http://schemas.microsoft.com/office/2006/metadata/properties"/>
    <ds:schemaRef ds:uri="http://schemas.microsoft.com/office/infopath/2007/PartnerControls"/>
    <ds:schemaRef ds:uri="ac60ca2f-d22f-46c6-a513-6c4e3dc253ee"/>
    <ds:schemaRef ds:uri="73003b02-8963-4d87-bd3d-8a061c5fdf34"/>
  </ds:schemaRefs>
</ds:datastoreItem>
</file>

<file path=customXml/itemProps3.xml><?xml version="1.0" encoding="utf-8"?>
<ds:datastoreItem xmlns:ds="http://schemas.openxmlformats.org/officeDocument/2006/customXml" ds:itemID="{4228B515-9036-4145-B0EC-CD8215A270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003b02-8963-4d87-bd3d-8a061c5fdf34"/>
    <ds:schemaRef ds:uri="ac60ca2f-d22f-46c6-a513-6c4e3dc253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 Count Table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Schark</dc:creator>
  <cp:lastModifiedBy>Christina Schark</cp:lastModifiedBy>
  <cp:lastPrinted>2024-04-23T18:31:29Z</cp:lastPrinted>
  <dcterms:created xsi:type="dcterms:W3CDTF">2016-06-01T17:30:33Z</dcterms:created>
  <dcterms:modified xsi:type="dcterms:W3CDTF">2024-04-23T18:31:55Z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0x01010030BEB8502F21F2409B161D55A5DF7C95</vt:lpwstr>
  </property>
  <property fmtid="{D5CDD505-2E9C-101B-9397-08002B2CF9AE}" pid="3" name="Order">
    <vt:r8>5161400</vt:r8>
  </property>
  <property fmtid="{D5CDD505-2E9C-101B-9397-08002B2CF9AE}" pid="4" name="MediaServiceImageTags">
    <vt:lpwstr/>
  </property>
</Properties>
</file>